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STITUZIONE " sheetId="1" r:id="rId1"/>
    <sheet name="riparto Fondo " sheetId="2" r:id="rId2"/>
  </sheets>
  <externalReferences>
    <externalReference r:id="rId5"/>
  </externalReferences>
  <definedNames>
    <definedName name="_xlnm.Print_Area" localSheetId="0">'COSTITUZIONE '!$A$1:$G$31</definedName>
  </definedNames>
  <calcPr fullCalcOnLoad="1"/>
</workbook>
</file>

<file path=xl/sharedStrings.xml><?xml version="1.0" encoding="utf-8"?>
<sst xmlns="http://schemas.openxmlformats.org/spreadsheetml/2006/main" count="62" uniqueCount="61">
  <si>
    <t>DESCRIZIONE</t>
  </si>
  <si>
    <t>Risorse stabili</t>
  </si>
  <si>
    <t>TOTALE RISORSE STABILI</t>
  </si>
  <si>
    <t>Risorse variabili soggette al limite</t>
  </si>
  <si>
    <t>Totale Risorse variabili soggette al limite</t>
  </si>
  <si>
    <t>Risorse variabili NON soggette al limite</t>
  </si>
  <si>
    <t>Totale Risorse variabili NON soggette al limite</t>
  </si>
  <si>
    <t>TOTALE RISORSE VARIABILI</t>
  </si>
  <si>
    <t xml:space="preserve">TOTALE </t>
  </si>
  <si>
    <r>
      <t xml:space="preserve">UNICO IMPORTO CONSOLIDATO ANNO 2017- </t>
    </r>
    <r>
      <rPr>
        <i/>
        <sz val="8"/>
        <rFont val="Arial"/>
        <family val="2"/>
      </rPr>
      <t>(ART. 61, comma 1)</t>
    </r>
  </si>
  <si>
    <t>INCREMENTO  € 83,20 PER OGNI DIPENDENTE IN SERVIZIO  AL 31/12/2015 - DAL 2019 - (Art. 67 comma 2 lett. a)</t>
  </si>
  <si>
    <r>
      <t>RIA E ASSEGNI AD PERSONAM PERSONALE CESSATO - (</t>
    </r>
    <r>
      <rPr>
        <i/>
        <sz val="8"/>
        <rFont val="Arial"/>
        <family val="2"/>
      </rPr>
      <t>Art. 67 comma 2 lett. c)</t>
    </r>
  </si>
  <si>
    <t>RISPARMI EX ART. 2 C. 3 D.LGS 165/2001 (Art. 67 comma 2 lett. d)</t>
  </si>
  <si>
    <t xml:space="preserve">DIFFERENZIALI PEO SUL PERSONALE IN ESSERE AL 01/03/2018 (ART. 67 C.2 Lett. b) </t>
  </si>
  <si>
    <r>
      <t>INCREMENTO PER RIDUZIONE STABILE STRAORDINARIO - (</t>
    </r>
    <r>
      <rPr>
        <i/>
        <sz val="8"/>
        <rFont val="Arial"/>
        <family val="2"/>
      </rPr>
      <t>Art. 67 comma 2 lett. g)</t>
    </r>
  </si>
  <si>
    <t>INCREMENTO  PER RIORGANIZZAZIONI CON AUMENTO DOTAZIONE ORGANICA -(Art. 67 comma 2 lett. h)</t>
  </si>
  <si>
    <t>Ratei di importi RIA su cessazioni in corso di anno precedente- (Art. 67 comma 3 lett. d)</t>
  </si>
  <si>
    <t>Risparmi da utilizzo straordinari- (Art. 67 comma 3 lett. e)</t>
  </si>
  <si>
    <r>
      <t xml:space="preserve">ECONOMIE RISORSE STABILI ANNO PRECEDENTE - </t>
    </r>
    <r>
      <rPr>
        <i/>
        <sz val="8"/>
        <rFont val="Arial"/>
        <family val="2"/>
      </rPr>
      <t>(</t>
    </r>
    <r>
      <rPr>
        <i/>
        <sz val="8"/>
        <color indexed="8"/>
        <rFont val="Arial"/>
        <family val="2"/>
      </rPr>
      <t>Art. 68 comma 1)</t>
    </r>
  </si>
  <si>
    <t>Risorse da specifiche disposizioni di legge (funzioni tecniche successive al 1/1/2018, recupero evasione tributi,ecc.)-  (Art. 67 comma 3 lett. c)</t>
  </si>
  <si>
    <t>Rimborso spese notificazione atti dell'amministrazione finanziaria -(Art. 67 comma 3 lett. f)</t>
  </si>
  <si>
    <r>
      <t xml:space="preserve">INTEGRAZIONE 1,2%  monte salari 1997- </t>
    </r>
    <r>
      <rPr>
        <i/>
        <sz val="8"/>
        <rFont val="Arial"/>
        <family val="2"/>
      </rPr>
      <t>(Art. 67 comma 3 lett. h)</t>
    </r>
  </si>
  <si>
    <r>
      <t>Incremento per obiettivi del Piano performance - (</t>
    </r>
    <r>
      <rPr>
        <i/>
        <sz val="8"/>
        <rFont val="Arial"/>
        <family val="2"/>
      </rPr>
      <t>Art. 67 comma 3 lett. i)</t>
    </r>
  </si>
  <si>
    <t>legge 449/1997, sponsorizzazioni, servizi conto terzi riferiti ad attività ordinariamente rese prima dell'entrata in vigore del D.L. n. 78/2010. (soggetti a limite)- (Art. 67 comma 3 lett. a)</t>
  </si>
  <si>
    <t xml:space="preserve">   Risorse da specifiche disposizioni di legge soggette a limite (funzioni tecniche precedenti al 1/1/2018, ICI.) - (Art. 67 comma 3 lett. c)</t>
  </si>
  <si>
    <r>
      <t>SPONSORIZZAZIONI, ACCORDI DI COLLABORAZIONI, COMPENSI ISTAT,</t>
    </r>
    <r>
      <rPr>
        <i/>
        <sz val="9"/>
        <rFont val="Arial"/>
        <family val="2"/>
      </rPr>
      <t xml:space="preserve"> ECC.</t>
    </r>
    <r>
      <rPr>
        <sz val="9"/>
        <rFont val="Arial"/>
        <family val="2"/>
      </rPr>
      <t xml:space="preserve"> - </t>
    </r>
    <r>
      <rPr>
        <i/>
        <sz val="8"/>
        <rFont val="Arial"/>
        <family val="2"/>
      </rPr>
      <t>(Art. 67 comma 3 lett. a)</t>
    </r>
  </si>
  <si>
    <t>Piani di razionalizzazione -(Art. 67 comma 3 lett. b)</t>
  </si>
  <si>
    <t>TOTALE SALARIO ACCESSORIO EX ART. 67 COMMA 7 CCNL 2016-2018</t>
  </si>
  <si>
    <t>LIMITE  2016 "FONDO" P,O, E RISULTATO FINANZIATO DA  BILANCIO IN ENTI SENZA LA DIRIGENZA</t>
  </si>
  <si>
    <t>FONDO  P.O. E RISULTATO FINANZIATO DA  BILANCIO IN ENTI SENZA LA DIRIGENZA</t>
  </si>
  <si>
    <t>LIMITE 2016 RISORSE STABILI + RISORSE VARIABILI</t>
  </si>
  <si>
    <t>RIDUZIONE PER SUPERAMENTO LIMITE 2016</t>
  </si>
  <si>
    <t xml:space="preserve">LIMITE 2016 EX ART. 23, COMMA 2 Dlgs 75/2017 </t>
  </si>
  <si>
    <r>
      <t xml:space="preserve">INCREMENTO /RIDUZIONE PER PROCESSI ASSOCIATIVI E TRASFERIMENTO FUNZIONI - </t>
    </r>
    <r>
      <rPr>
        <i/>
        <sz val="8"/>
        <rFont val="Arial"/>
        <family val="2"/>
      </rPr>
      <t>(Art. 67 comma 2 lett. e)</t>
    </r>
  </si>
  <si>
    <t>TOTALE FONDO DEPURATO DA COMPONENTI ESCLUSE DAL LIMITE D.LGS 75/2017</t>
  </si>
  <si>
    <t>UTILIZZO RISORSE DECENTRATE (1)</t>
  </si>
  <si>
    <t>DA PARTE STABILE</t>
  </si>
  <si>
    <t xml:space="preserve">TOTALE RISORE UTILIZZATE DA PARTE STABILE </t>
  </si>
  <si>
    <t>DA PARTE VARIABILE                                      E                                 RESIDUO PARTE STABILE                                 (€ 7,663,28)</t>
  </si>
  <si>
    <t xml:space="preserve">TOTALE RISORSE UTILIZZATE PER LE FINALITA' DELL'ART. 68, C. 2 LETT. A, B, C, D, E, F  </t>
  </si>
  <si>
    <t>TOTALE RISORSE UTILIZZATE DA FONDO RISORSE DECENTRATE</t>
  </si>
  <si>
    <t>RETRIBUZIONI DI POSIZIONE E RISULTATO POSIZIONI ORGANIZZATIVE</t>
  </si>
  <si>
    <t>TOTALE FINALE</t>
  </si>
  <si>
    <t>(1) Tutti gli importi vanno indicati in euro e al netto degli oneri sociali (contributi ed IRAP) a carico del datore di lavoro.</t>
  </si>
  <si>
    <t>TOTALE RISORSE A DISPOSIZIONE</t>
  </si>
  <si>
    <t>Costituzione Fondo risorse decentrate GENIVOLTA 2020</t>
  </si>
  <si>
    <t>PROGRESSIONI ORIZZONTALI ANNI PRECEDENTI (ART. 68 C.1 CCNL 2016-18)</t>
  </si>
  <si>
    <t>PROGRESSIONI ORIZZONTALI CON DECORRENZA NELL'ANNO DI RIFERIMENTO (ART. 68 C.2 Lett. j) CCNL 2016-18)</t>
  </si>
  <si>
    <t>INDENNITÀ DI COMPARTO QUOTA CARICO FONDO (ART. 68 C.1 CCNL 2016-18)</t>
  </si>
  <si>
    <t>INDENNITÀ PERSONALE EDUCATIVO ASILI NIDO (ART. 31 C.7, SECONDO PERIODO, CCNL 14.09.2000) (ART. 68 C.1 CCNL 2016-18)</t>
  </si>
  <si>
    <t>INDENNITÀ EX VIII QF NON TITOLARE PO (ART. 37 C.4 CCNL 06.07.1995) (ART. 68 C.1 CCNL 2016-18)</t>
  </si>
  <si>
    <t>PREMI CORRELATI ALLA PERFORMANCE ORGANIZZATIVA (ART. 68 C.2 Lett. a) CCNL 2016-18)</t>
  </si>
  <si>
    <t>PREMI CORRELATI ALLA PERFORMANCE INDIVIDUALE (ART. 68 C.2 Lett. b) CCNL 2016-18) ALMENO 30% DELLE RISORSE EX ART. 67 C.3, CON APPLICAZIONE DIFFERENZIAZIONE DI CUI ALL'ART. 69 (MAGGIORAZIONE PER LE VALUTAZIONE PiU' ELEVATE NON INFERIORE AL 30% MEDIA)</t>
  </si>
  <si>
    <t>INDENNITÀ CONDIZIONI DI LAVORO (ART. 68 C.2 Lett.c) e art. 70-bis CCNL 2016-18)</t>
  </si>
  <si>
    <t>INDENNITÀ TURNO, REPERIBILITA' E COMPENSI 24 C.1 CCNL 14.09.2000  (ART. 68 C.2, Lett. d) CCNL 2016-18)</t>
  </si>
  <si>
    <t>COMPENSI SPECIFICHE RESPONSABILITA'  (ART. 68 C.2, Lett. e) E ART. 70- QUINQUIES CCNL 2016-18)</t>
  </si>
  <si>
    <t>INDENNITÀ SERVIZIO ESTERNO POLIZIA LOCALE (ART. 68, C. 2, Lett. f) E ART. 56-QUATER CCNL 2016-18)</t>
  </si>
  <si>
    <t>INDENNITA' DI FUNZIONE POLIZIA LOCALE (ART. 68 C.2, Lett. f) E ART. 56-SEXIES CCNL 2016-18)</t>
  </si>
  <si>
    <t xml:space="preserve">COMPENSI PREVISTI DA DISPOSIZIONI DI LEGGE E COMPENSI ISTAT (ART. 68 C.2 Lett.g), ART. 67 C.3 Lett.c) E art. 70-TER CCNL 2016-18) </t>
  </si>
  <si>
    <t>COMPENSI AI MESSI NOTIFICATORI  (ART. 54 CCNL 14.09.2000) (ART. 68 C.2 Lett.h) E ART. 67 C.3 Lett.f) CCNL 2016-18)</t>
  </si>
  <si>
    <t>9594,00 (spesa storica  genivolta 2016)+6691,69 ( spesa in unione)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</si>
</sst>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_-;\-* #,##0.00_-;_-* \-??_-;_-@_-"/>
    <numFmt numFmtId="173" formatCode="#,##0_ ;\-#,##0\ "/>
    <numFmt numFmtId="174" formatCode="0_ ;\-0\ "/>
    <numFmt numFmtId="175" formatCode="_-* #,##0_-;\-* #,##0_-;_-* \-??_-;_-@_-"/>
    <numFmt numFmtId="176" formatCode="#,###"/>
    <numFmt numFmtId="177" formatCode="#,##0.00_ ;\-#,##0.00\ "/>
    <numFmt numFmtId="178" formatCode="0.00%_-;\-* #,##0_-;_-* \-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\ [$€-410]_-;\-* #,##0.00\ [$€-410]_-;_-* &quot;-&quot;??\ [$€-410]_-;_-@_-"/>
    <numFmt numFmtId="184" formatCode="[$-410]dddd\ d\ mmmm\ yyyy"/>
    <numFmt numFmtId="185" formatCode="_-* #,##0.0_-;\-* #,##0.0_-;_-* \-??_-;_-@_-"/>
    <numFmt numFmtId="186" formatCode="0.0000000"/>
    <numFmt numFmtId="187" formatCode="0.000000"/>
    <numFmt numFmtId="188" formatCode="#,##0.00\ &quot;€&quot;"/>
    <numFmt numFmtId="189" formatCode="0\ ;\-0\ "/>
    <numFmt numFmtId="190" formatCode="#,##0\ ;\-#,##0\ "/>
    <numFmt numFmtId="191" formatCode="&quot; € &quot;#,##0.00\ ;&quot;-€ &quot;#,##0.00\ ;&quot; € -&quot;#\ ;\ @\ "/>
    <numFmt numFmtId="192" formatCode="\ #,##0\ ;\-#,##0\ ;\-#\ ;\ @\ "/>
    <numFmt numFmtId="193" formatCode="[$€-410]\ #,##0.00;[Red]\-[$€-410]\ #,##0.00"/>
    <numFmt numFmtId="194" formatCode="[$€-2]\ #,##0.00;[Red]\-[$€-2]\ #,##0.0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16"/>
      <name val="Calibri"/>
      <family val="2"/>
    </font>
    <font>
      <b/>
      <sz val="9"/>
      <name val="Arial"/>
      <family val="2"/>
    </font>
    <font>
      <b/>
      <sz val="11"/>
      <color indexed="16"/>
      <name val="Calibri"/>
      <family val="2"/>
    </font>
    <font>
      <b/>
      <sz val="9"/>
      <color indexed="18"/>
      <name val="Arial"/>
      <family val="2"/>
    </font>
    <font>
      <b/>
      <sz val="9"/>
      <color indexed="56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3" fontId="0" fillId="0" borderId="0" xfId="43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74" fontId="3" fillId="33" borderId="10" xfId="43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73" fontId="5" fillId="0" borderId="11" xfId="43" applyNumberFormat="1" applyFont="1" applyFill="1" applyBorder="1" applyAlignment="1" applyProtection="1">
      <alignment horizontal="left" vertical="center"/>
      <protection/>
    </xf>
    <xf numFmtId="173" fontId="6" fillId="0" borderId="11" xfId="43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 indent="1"/>
      <protection/>
    </xf>
    <xf numFmtId="175" fontId="6" fillId="0" borderId="10" xfId="43" applyNumberFormat="1" applyFont="1" applyFill="1" applyBorder="1" applyAlignment="1" applyProtection="1">
      <alignment vertical="center"/>
      <protection locked="0"/>
    </xf>
    <xf numFmtId="172" fontId="10" fillId="34" borderId="10" xfId="43" applyFont="1" applyFill="1" applyBorder="1" applyAlignment="1" applyProtection="1">
      <alignment vertical="center"/>
      <protection/>
    </xf>
    <xf numFmtId="175" fontId="10" fillId="35" borderId="12" xfId="43" applyNumberFormat="1" applyFont="1" applyFill="1" applyBorder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right" vertical="center" indent="1"/>
      <protection/>
    </xf>
    <xf numFmtId="0" fontId="9" fillId="34" borderId="10" xfId="0" applyFont="1" applyFill="1" applyBorder="1" applyAlignment="1" applyProtection="1">
      <alignment horizontal="right" vertical="center" indent="1"/>
      <protection/>
    </xf>
    <xf numFmtId="175" fontId="10" fillId="34" borderId="12" xfId="43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right" vertical="center" indent="1"/>
      <protection/>
    </xf>
    <xf numFmtId="175" fontId="3" fillId="0" borderId="10" xfId="43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 wrapText="1" indent="1"/>
      <protection/>
    </xf>
    <xf numFmtId="175" fontId="3" fillId="34" borderId="14" xfId="43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5" fontId="6" fillId="36" borderId="10" xfId="43" applyNumberFormat="1" applyFont="1" applyFill="1" applyBorder="1" applyAlignment="1" applyProtection="1">
      <alignment vertical="center"/>
      <protection locked="0"/>
    </xf>
    <xf numFmtId="173" fontId="6" fillId="37" borderId="12" xfId="43" applyNumberFormat="1" applyFont="1" applyFill="1" applyBorder="1" applyAlignment="1" applyProtection="1">
      <alignment vertical="center"/>
      <protection locked="0"/>
    </xf>
    <xf numFmtId="175" fontId="6" fillId="0" borderId="12" xfId="43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horizontal="right" vertical="center" indent="1"/>
      <protection/>
    </xf>
    <xf numFmtId="49" fontId="7" fillId="0" borderId="12" xfId="0" applyNumberFormat="1" applyFont="1" applyFill="1" applyBorder="1" applyAlignment="1" applyProtection="1">
      <alignment horizontal="left" vertical="center" indent="1"/>
      <protection/>
    </xf>
    <xf numFmtId="172" fontId="0" fillId="0" borderId="0" xfId="43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17" xfId="0" applyNumberFormat="1" applyFont="1" applyFill="1" applyBorder="1" applyAlignment="1" applyProtection="1">
      <alignment horizontal="left" vertical="center" inden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75" fontId="6" fillId="36" borderId="10" xfId="43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72" fontId="0" fillId="0" borderId="0" xfId="43" applyAlignment="1">
      <alignment vertical="center" wrapText="1"/>
    </xf>
    <xf numFmtId="172" fontId="0" fillId="38" borderId="16" xfId="43" applyFill="1" applyBorder="1" applyAlignment="1">
      <alignment vertical="center"/>
    </xf>
    <xf numFmtId="0" fontId="5" fillId="39" borderId="10" xfId="0" applyFont="1" applyFill="1" applyBorder="1" applyAlignment="1" applyProtection="1">
      <alignment horizontal="right" vertical="center" indent="1"/>
      <protection/>
    </xf>
    <xf numFmtId="0" fontId="0" fillId="0" borderId="0" xfId="0" applyBorder="1" applyAlignment="1">
      <alignment vertical="center"/>
    </xf>
    <xf numFmtId="0" fontId="3" fillId="40" borderId="16" xfId="0" applyFont="1" applyFill="1" applyBorder="1" applyAlignment="1" applyProtection="1">
      <alignment horizontal="right" vertical="center"/>
      <protection/>
    </xf>
    <xf numFmtId="43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73" fontId="50" fillId="0" borderId="0" xfId="43" applyNumberFormat="1" applyFont="1" applyFill="1" applyBorder="1" applyAlignment="1" applyProtection="1">
      <alignment vertical="center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Border="1" applyAlignment="1">
      <alignment/>
    </xf>
    <xf numFmtId="0" fontId="14" fillId="0" borderId="16" xfId="0" applyFont="1" applyBorder="1" applyAlignment="1" applyProtection="1">
      <alignment horizontal="right" vertical="top"/>
      <protection/>
    </xf>
    <xf numFmtId="165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/>
    </xf>
    <xf numFmtId="2" fontId="1" fillId="0" borderId="16" xfId="59" applyNumberFormat="1" applyFont="1" applyBorder="1" applyAlignment="1">
      <alignment vertical="center"/>
    </xf>
    <xf numFmtId="2" fontId="1" fillId="0" borderId="16" xfId="59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89" fontId="3" fillId="41" borderId="18" xfId="43" applyNumberFormat="1" applyFont="1" applyFill="1" applyBorder="1" applyAlignment="1" applyProtection="1">
      <alignment horizontal="center" vertical="center"/>
      <protection/>
    </xf>
    <xf numFmtId="189" fontId="3" fillId="41" borderId="16" xfId="43" applyNumberFormat="1" applyFont="1" applyFill="1" applyBorder="1" applyAlignment="1" applyProtection="1">
      <alignment horizontal="center" vertical="center"/>
      <protection/>
    </xf>
    <xf numFmtId="0" fontId="0" fillId="41" borderId="0" xfId="0" applyFill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190" fontId="6" fillId="0" borderId="18" xfId="43" applyNumberFormat="1" applyFont="1" applyFill="1" applyBorder="1" applyAlignment="1" applyProtection="1">
      <alignment vertical="center"/>
      <protection/>
    </xf>
    <xf numFmtId="190" fontId="6" fillId="0" borderId="16" xfId="43" applyNumberFormat="1" applyFont="1" applyFill="1" applyBorder="1" applyAlignment="1" applyProtection="1">
      <alignment vertical="center"/>
      <protection/>
    </xf>
    <xf numFmtId="49" fontId="7" fillId="42" borderId="19" xfId="0" applyNumberFormat="1" applyFont="1" applyFill="1" applyBorder="1" applyAlignment="1" applyProtection="1">
      <alignment horizontal="left" vertical="center" indent="1"/>
      <protection/>
    </xf>
    <xf numFmtId="191" fontId="6" fillId="42" borderId="18" xfId="43" applyNumberFormat="1" applyFont="1" applyFill="1" applyBorder="1" applyAlignment="1" applyProtection="1">
      <alignment vertical="center"/>
      <protection locked="0"/>
    </xf>
    <xf numFmtId="191" fontId="6" fillId="42" borderId="16" xfId="43" applyNumberFormat="1" applyFont="1" applyFill="1" applyBorder="1" applyAlignment="1" applyProtection="1">
      <alignment vertical="center"/>
      <protection locked="0"/>
    </xf>
    <xf numFmtId="191" fontId="6" fillId="42" borderId="0" xfId="43" applyNumberFormat="1" applyFont="1" applyFill="1" applyBorder="1" applyAlignment="1" applyProtection="1">
      <alignment vertical="center"/>
      <protection locked="0"/>
    </xf>
    <xf numFmtId="49" fontId="7" fillId="42" borderId="20" xfId="0" applyNumberFormat="1" applyFont="1" applyFill="1" applyBorder="1" applyAlignment="1" applyProtection="1">
      <alignment horizontal="left" vertical="center" indent="1"/>
      <protection/>
    </xf>
    <xf numFmtId="183" fontId="0" fillId="42" borderId="18" xfId="43" applyNumberFormat="1" applyFill="1" applyBorder="1" applyAlignment="1" applyProtection="1">
      <alignment horizontal="right" vertical="center"/>
      <protection locked="0"/>
    </xf>
    <xf numFmtId="192" fontId="6" fillId="42" borderId="16" xfId="43" applyNumberFormat="1" applyFont="1" applyFill="1" applyBorder="1" applyAlignment="1" applyProtection="1">
      <alignment vertical="center"/>
      <protection locked="0"/>
    </xf>
    <xf numFmtId="192" fontId="6" fillId="42" borderId="0" xfId="43" applyNumberFormat="1" applyFont="1" applyFill="1" applyBorder="1" applyAlignment="1" applyProtection="1">
      <alignment vertical="center"/>
      <protection locked="0"/>
    </xf>
    <xf numFmtId="49" fontId="7" fillId="42" borderId="18" xfId="0" applyNumberFormat="1" applyFont="1" applyFill="1" applyBorder="1" applyAlignment="1" applyProtection="1">
      <alignment horizontal="left" vertical="center" indent="1"/>
      <protection/>
    </xf>
    <xf numFmtId="192" fontId="6" fillId="42" borderId="18" xfId="43" applyNumberFormat="1" applyFont="1" applyFill="1" applyBorder="1" applyAlignment="1" applyProtection="1">
      <alignment vertical="center"/>
      <protection locked="0"/>
    </xf>
    <xf numFmtId="49" fontId="17" fillId="43" borderId="21" xfId="0" applyNumberFormat="1" applyFont="1" applyFill="1" applyBorder="1" applyAlignment="1" applyProtection="1">
      <alignment horizontal="right" vertical="center" indent="1"/>
      <protection/>
    </xf>
    <xf numFmtId="191" fontId="0" fillId="43" borderId="18" xfId="0" applyNumberFormat="1" applyFill="1" applyBorder="1" applyAlignment="1">
      <alignment/>
    </xf>
    <xf numFmtId="191" fontId="0" fillId="43" borderId="16" xfId="0" applyNumberFormat="1" applyFill="1" applyBorder="1" applyAlignment="1">
      <alignment/>
    </xf>
    <xf numFmtId="191" fontId="0" fillId="43" borderId="0" xfId="0" applyNumberFormat="1" applyFill="1" applyBorder="1" applyAlignment="1">
      <alignment/>
    </xf>
    <xf numFmtId="49" fontId="7" fillId="44" borderId="19" xfId="0" applyNumberFormat="1" applyFont="1" applyFill="1" applyBorder="1" applyAlignment="1" applyProtection="1">
      <alignment horizontal="left" vertical="center" indent="1"/>
      <protection/>
    </xf>
    <xf numFmtId="191" fontId="1" fillId="42" borderId="18" xfId="43" applyNumberFormat="1" applyFont="1" applyFill="1" applyBorder="1" applyAlignment="1" applyProtection="1">
      <alignment vertical="center"/>
      <protection locked="0"/>
    </xf>
    <xf numFmtId="193" fontId="59" fillId="44" borderId="16" xfId="43" applyNumberFormat="1" applyFont="1" applyFill="1" applyBorder="1" applyAlignment="1" applyProtection="1">
      <alignment vertical="center"/>
      <protection locked="0"/>
    </xf>
    <xf numFmtId="192" fontId="6" fillId="44" borderId="0" xfId="43" applyNumberFormat="1" applyFont="1" applyFill="1" applyBorder="1" applyAlignment="1" applyProtection="1">
      <alignment vertical="center"/>
      <protection locked="0"/>
    </xf>
    <xf numFmtId="49" fontId="7" fillId="44" borderId="18" xfId="0" applyNumberFormat="1" applyFont="1" applyFill="1" applyBorder="1" applyAlignment="1" applyProtection="1">
      <alignment horizontal="left" vertical="center" wrapText="1" indent="1"/>
      <protection/>
    </xf>
    <xf numFmtId="191" fontId="1" fillId="44" borderId="18" xfId="43" applyNumberFormat="1" applyFont="1" applyFill="1" applyBorder="1" applyAlignment="1" applyProtection="1">
      <alignment vertical="center"/>
      <protection locked="0"/>
    </xf>
    <xf numFmtId="191" fontId="59" fillId="44" borderId="16" xfId="43" applyNumberFormat="1" applyFont="1" applyFill="1" applyBorder="1" applyAlignment="1" applyProtection="1">
      <alignment vertical="center"/>
      <protection locked="0"/>
    </xf>
    <xf numFmtId="191" fontId="6" fillId="44" borderId="0" xfId="43" applyNumberFormat="1" applyFont="1" applyFill="1" applyBorder="1" applyAlignment="1" applyProtection="1">
      <alignment vertical="center"/>
      <protection locked="0"/>
    </xf>
    <xf numFmtId="49" fontId="19" fillId="44" borderId="18" xfId="0" applyNumberFormat="1" applyFont="1" applyFill="1" applyBorder="1" applyAlignment="1" applyProtection="1">
      <alignment horizontal="left" vertical="center" indent="1"/>
      <protection/>
    </xf>
    <xf numFmtId="191" fontId="6" fillId="44" borderId="18" xfId="43" applyNumberFormat="1" applyFont="1" applyFill="1" applyBorder="1" applyAlignment="1" applyProtection="1">
      <alignment vertical="center"/>
      <protection locked="0"/>
    </xf>
    <xf numFmtId="191" fontId="6" fillId="44" borderId="16" xfId="43" applyNumberFormat="1" applyFont="1" applyFill="1" applyBorder="1" applyAlignment="1" applyProtection="1">
      <alignment vertical="center"/>
      <protection locked="0"/>
    </xf>
    <xf numFmtId="49" fontId="7" fillId="44" borderId="18" xfId="0" applyNumberFormat="1" applyFont="1" applyFill="1" applyBorder="1" applyAlignment="1" applyProtection="1">
      <alignment horizontal="left" vertical="center" indent="1"/>
      <protection/>
    </xf>
    <xf numFmtId="192" fontId="6" fillId="44" borderId="18" xfId="43" applyNumberFormat="1" applyFont="1" applyFill="1" applyBorder="1" applyAlignment="1" applyProtection="1">
      <alignment vertical="center"/>
      <protection locked="0"/>
    </xf>
    <xf numFmtId="192" fontId="6" fillId="44" borderId="16" xfId="43" applyNumberFormat="1" applyFont="1" applyFill="1" applyBorder="1" applyAlignment="1" applyProtection="1">
      <alignment vertical="center"/>
      <protection locked="0"/>
    </xf>
    <xf numFmtId="193" fontId="6" fillId="44" borderId="16" xfId="43" applyNumberFormat="1" applyFont="1" applyFill="1" applyBorder="1" applyAlignment="1" applyProtection="1">
      <alignment vertical="center"/>
      <protection locked="0"/>
    </xf>
    <xf numFmtId="193" fontId="6" fillId="44" borderId="0" xfId="43" applyNumberFormat="1" applyFont="1" applyFill="1" applyBorder="1" applyAlignment="1" applyProtection="1">
      <alignment vertical="center"/>
      <protection locked="0"/>
    </xf>
    <xf numFmtId="49" fontId="20" fillId="44" borderId="18" xfId="0" applyNumberFormat="1" applyFont="1" applyFill="1" applyBorder="1" applyAlignment="1" applyProtection="1">
      <alignment horizontal="left" vertical="center" indent="1"/>
      <protection/>
    </xf>
    <xf numFmtId="49" fontId="17" fillId="45" borderId="21" xfId="0" applyNumberFormat="1" applyFont="1" applyFill="1" applyBorder="1" applyAlignment="1" applyProtection="1">
      <alignment horizontal="right" vertical="center" indent="1"/>
      <protection/>
    </xf>
    <xf numFmtId="191" fontId="6" fillId="45" borderId="18" xfId="43" applyNumberFormat="1" applyFont="1" applyFill="1" applyBorder="1" applyAlignment="1" applyProtection="1">
      <alignment vertical="center"/>
      <protection locked="0"/>
    </xf>
    <xf numFmtId="193" fontId="6" fillId="45" borderId="16" xfId="43" applyNumberFormat="1" applyFont="1" applyFill="1" applyBorder="1" applyAlignment="1" applyProtection="1">
      <alignment vertical="center"/>
      <protection locked="0"/>
    </xf>
    <xf numFmtId="192" fontId="6" fillId="45" borderId="0" xfId="43" applyNumberFormat="1" applyFont="1" applyFill="1" applyBorder="1" applyAlignment="1" applyProtection="1">
      <alignment vertical="center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 indent="1"/>
      <protection/>
    </xf>
    <xf numFmtId="192" fontId="6" fillId="0" borderId="18" xfId="43" applyNumberFormat="1" applyFont="1" applyFill="1" applyBorder="1" applyAlignment="1" applyProtection="1">
      <alignment vertical="center"/>
      <protection locked="0"/>
    </xf>
    <xf numFmtId="192" fontId="6" fillId="0" borderId="16" xfId="43" applyNumberFormat="1" applyFont="1" applyFill="1" applyBorder="1" applyAlignment="1" applyProtection="1">
      <alignment vertical="center"/>
      <protection locked="0"/>
    </xf>
    <xf numFmtId="192" fontId="6" fillId="0" borderId="0" xfId="43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 indent="1"/>
      <protection/>
    </xf>
    <xf numFmtId="191" fontId="10" fillId="46" borderId="16" xfId="43" applyNumberFormat="1" applyFont="1" applyFill="1" applyBorder="1" applyAlignment="1" applyProtection="1">
      <alignment vertical="center"/>
      <protection/>
    </xf>
    <xf numFmtId="191" fontId="10" fillId="46" borderId="0" xfId="43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13" fillId="41" borderId="23" xfId="0" applyFont="1" applyFill="1" applyBorder="1" applyAlignment="1">
      <alignment/>
    </xf>
    <xf numFmtId="191" fontId="13" fillId="41" borderId="16" xfId="0" applyNumberFormat="1" applyFont="1" applyFill="1" applyBorder="1" applyAlignment="1">
      <alignment/>
    </xf>
    <xf numFmtId="191" fontId="13" fillId="41" borderId="0" xfId="0" applyNumberFormat="1" applyFont="1" applyFill="1" applyBorder="1" applyAlignment="1">
      <alignment/>
    </xf>
    <xf numFmtId="49" fontId="17" fillId="34" borderId="23" xfId="0" applyNumberFormat="1" applyFont="1" applyFill="1" applyBorder="1" applyAlignment="1" applyProtection="1">
      <alignment horizontal="right" vertical="center" indent="1"/>
      <protection/>
    </xf>
    <xf numFmtId="191" fontId="13" fillId="34" borderId="18" xfId="0" applyNumberFormat="1" applyFont="1" applyFill="1" applyBorder="1" applyAlignment="1">
      <alignment/>
    </xf>
    <xf numFmtId="191" fontId="13" fillId="34" borderId="16" xfId="0" applyNumberFormat="1" applyFont="1" applyFill="1" applyBorder="1" applyAlignment="1">
      <alignment/>
    </xf>
    <xf numFmtId="191" fontId="0" fillId="34" borderId="0" xfId="0" applyNumberFormat="1" applyFill="1" applyBorder="1" applyAlignment="1">
      <alignment/>
    </xf>
    <xf numFmtId="0" fontId="3" fillId="41" borderId="18" xfId="0" applyFont="1" applyFill="1" applyBorder="1" applyAlignment="1" applyProtection="1">
      <alignment horizontal="center" vertical="center"/>
      <protection/>
    </xf>
    <xf numFmtId="0" fontId="16" fillId="42" borderId="24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172" fontId="0" fillId="36" borderId="16" xfId="43" applyFill="1" applyBorder="1" applyAlignment="1">
      <alignment vertical="center"/>
    </xf>
    <xf numFmtId="172" fontId="0" fillId="36" borderId="0" xfId="43" applyFont="1" applyFill="1" applyAlignment="1">
      <alignment vertical="center"/>
    </xf>
    <xf numFmtId="172" fontId="0" fillId="36" borderId="0" xfId="43" applyFill="1" applyAlignment="1">
      <alignment vertical="center"/>
    </xf>
    <xf numFmtId="172" fontId="0" fillId="36" borderId="0" xfId="43" applyFont="1" applyFill="1" applyBorder="1" applyAlignment="1">
      <alignment horizontal="left" vertical="top"/>
    </xf>
    <xf numFmtId="172" fontId="0" fillId="36" borderId="10" xfId="43" applyFill="1" applyBorder="1" applyAlignment="1" applyProtection="1">
      <alignment vertical="center"/>
      <protection locked="0"/>
    </xf>
    <xf numFmtId="172" fontId="0" fillId="36" borderId="10" xfId="43" applyFont="1" applyFill="1" applyBorder="1" applyAlignment="1" applyProtection="1">
      <alignment vertical="center"/>
      <protection locked="0"/>
    </xf>
    <xf numFmtId="172" fontId="0" fillId="36" borderId="16" xfId="43" applyFill="1" applyBorder="1" applyAlignment="1">
      <alignment vertical="center" wrapText="1"/>
    </xf>
    <xf numFmtId="0" fontId="0" fillId="36" borderId="16" xfId="0" applyFill="1" applyBorder="1" applyAlignment="1">
      <alignment vertical="center"/>
    </xf>
    <xf numFmtId="2" fontId="10" fillId="47" borderId="16" xfId="59" applyNumberFormat="1" applyFont="1" applyFill="1" applyBorder="1" applyAlignment="1" applyProtection="1">
      <alignment horizontal="right" vertical="center"/>
      <protection/>
    </xf>
    <xf numFmtId="2" fontId="1" fillId="47" borderId="25" xfId="59" applyNumberFormat="1" applyFont="1" applyFill="1" applyBorder="1" applyAlignment="1" applyProtection="1">
      <alignment horizontal="right" vertical="center"/>
      <protection/>
    </xf>
    <xf numFmtId="2" fontId="10" fillId="0" borderId="16" xfId="59" applyNumberFormat="1" applyFont="1" applyBorder="1" applyAlignment="1">
      <alignment vertical="center"/>
    </xf>
    <xf numFmtId="2" fontId="10" fillId="0" borderId="26" xfId="59" applyNumberFormat="1" applyFont="1" applyFill="1" applyBorder="1" applyAlignment="1" applyProtection="1">
      <alignment vertical="center"/>
      <protection/>
    </xf>
    <xf numFmtId="2" fontId="1" fillId="0" borderId="0" xfId="59" applyNumberFormat="1" applyFont="1" applyAlignment="1">
      <alignment/>
    </xf>
    <xf numFmtId="2" fontId="1" fillId="0" borderId="26" xfId="59" applyNumberFormat="1" applyFont="1" applyFill="1" applyBorder="1" applyAlignment="1" applyProtection="1">
      <alignment vertical="center"/>
      <protection/>
    </xf>
    <xf numFmtId="2" fontId="1" fillId="0" borderId="26" xfId="59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top"/>
    </xf>
    <xf numFmtId="43" fontId="60" fillId="0" borderId="0" xfId="0" applyNumberFormat="1" applyFont="1" applyFill="1" applyBorder="1" applyAlignment="1" applyProtection="1">
      <alignment horizontal="right" vertical="center" wrapText="1" indent="1"/>
      <protection/>
    </xf>
    <xf numFmtId="2" fontId="61" fillId="0" borderId="16" xfId="59" applyNumberFormat="1" applyFont="1" applyFill="1" applyBorder="1" applyAlignment="1" applyProtection="1">
      <alignment vertical="center"/>
      <protection/>
    </xf>
    <xf numFmtId="49" fontId="62" fillId="46" borderId="21" xfId="0" applyNumberFormat="1" applyFont="1" applyFill="1" applyBorder="1" applyAlignment="1" applyProtection="1">
      <alignment horizontal="right" vertical="center" indent="1"/>
      <protection/>
    </xf>
    <xf numFmtId="191" fontId="61" fillId="46" borderId="18" xfId="43" applyNumberFormat="1" applyFont="1" applyFill="1" applyBorder="1" applyAlignment="1" applyProtection="1">
      <alignment vertical="center"/>
      <protection/>
    </xf>
    <xf numFmtId="172" fontId="50" fillId="36" borderId="27" xfId="43" applyFont="1" applyFill="1" applyBorder="1" applyAlignment="1" applyProtection="1">
      <alignment vertical="center"/>
      <protection locked="0"/>
    </xf>
    <xf numFmtId="188" fontId="1" fillId="0" borderId="16" xfId="59" applyNumberFormat="1" applyFont="1" applyBorder="1" applyAlignment="1">
      <alignment vertical="center"/>
    </xf>
    <xf numFmtId="0" fontId="22" fillId="12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berta\AppData\Local\Microsoft\Windows\INetCache\Content.Outlook\YHY9JAQM\Fondo%20genivolta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- A-COSTITUZIONE "/>
      <sheetName val="all. B- utilizzo"/>
      <sheetName val="All. B- riparto Fondo PO"/>
      <sheetName val="calcolo progressioni e coparto"/>
    </sheetNames>
    <sheetDataSet>
      <sheetData sheetId="2">
        <row r="14">
          <cell r="F14">
            <v>16285.692350803374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L40"/>
  <sheetViews>
    <sheetView showGridLines="0" tabSelected="1" zoomScalePageLayoutView="0" workbookViewId="0" topLeftCell="A1">
      <pane xSplit="1" topLeftCell="B1" activePane="topRight" state="frozen"/>
      <selection pane="topLeft" activeCell="A16" sqref="A16"/>
      <selection pane="topRight" activeCell="J35" sqref="J35"/>
    </sheetView>
  </sheetViews>
  <sheetFormatPr defaultColWidth="9.140625" defaultRowHeight="15"/>
  <cols>
    <col min="1" max="1" width="3.7109375" style="1" customWidth="1"/>
    <col min="2" max="2" width="114.28125" style="2" customWidth="1"/>
    <col min="3" max="3" width="77.140625" style="3" hidden="1" customWidth="1"/>
    <col min="4" max="7" width="6.140625" style="3" hidden="1" customWidth="1"/>
    <col min="8" max="8" width="2.00390625" style="0" customWidth="1"/>
    <col min="9" max="9" width="10.7109375" style="1" hidden="1" customWidth="1"/>
    <col min="10" max="11" width="19.00390625" style="1" customWidth="1"/>
    <col min="12" max="16384" width="9.140625" style="1" customWidth="1"/>
  </cols>
  <sheetData>
    <row r="1" spans="2:7" ht="44.25" customHeight="1">
      <c r="B1" s="134" t="s">
        <v>45</v>
      </c>
      <c r="C1" s="134"/>
      <c r="D1" s="134"/>
      <c r="E1" s="134"/>
      <c r="F1" s="134"/>
      <c r="G1" s="134"/>
    </row>
    <row r="2" spans="2:10" ht="66" customHeight="1">
      <c r="B2" s="4" t="s">
        <v>0</v>
      </c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J2" s="133">
        <v>2020</v>
      </c>
    </row>
    <row r="3" spans="2:38" ht="14.25">
      <c r="B3" s="6" t="s">
        <v>1</v>
      </c>
      <c r="C3" s="7"/>
      <c r="D3" s="8"/>
      <c r="E3" s="8"/>
      <c r="F3" s="8"/>
      <c r="G3" s="8"/>
      <c r="J3" s="111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2:38" ht="14.25">
      <c r="B4" s="9" t="s">
        <v>9</v>
      </c>
      <c r="C4" s="10"/>
      <c r="D4" s="10"/>
      <c r="E4" s="10"/>
      <c r="F4" s="10"/>
      <c r="G4" s="10"/>
      <c r="J4" s="115">
        <v>18629.38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2:38" ht="14.25">
      <c r="B5" s="9" t="s">
        <v>10</v>
      </c>
      <c r="C5" s="10"/>
      <c r="D5" s="10"/>
      <c r="E5" s="10"/>
      <c r="F5" s="10"/>
      <c r="G5" s="10"/>
      <c r="J5" s="115">
        <v>416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2:38" ht="14.25">
      <c r="B6" s="9" t="s">
        <v>13</v>
      </c>
      <c r="C6" s="10"/>
      <c r="D6" s="10"/>
      <c r="E6" s="10"/>
      <c r="F6" s="10"/>
      <c r="G6" s="10"/>
      <c r="J6" s="116">
        <v>569.14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2:38" ht="14.25">
      <c r="B7" s="9" t="s">
        <v>11</v>
      </c>
      <c r="C7" s="10"/>
      <c r="D7" s="10"/>
      <c r="E7" s="10"/>
      <c r="F7" s="10"/>
      <c r="G7" s="10"/>
      <c r="J7" s="131"/>
      <c r="K7" s="114"/>
      <c r="L7" s="114"/>
      <c r="M7" s="114"/>
      <c r="N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2:38" ht="14.25">
      <c r="B8" s="9" t="s">
        <v>12</v>
      </c>
      <c r="C8" s="10"/>
      <c r="D8" s="10"/>
      <c r="E8" s="10"/>
      <c r="F8" s="10"/>
      <c r="G8" s="10"/>
      <c r="J8" s="111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4.25">
      <c r="B9" s="9" t="s">
        <v>33</v>
      </c>
      <c r="C9" s="10"/>
      <c r="D9" s="10"/>
      <c r="E9" s="10"/>
      <c r="F9" s="10"/>
      <c r="G9" s="10"/>
      <c r="J9" s="111"/>
      <c r="K9" s="112"/>
      <c r="L9" s="113"/>
      <c r="M9" s="11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4.25">
      <c r="B10" s="9" t="s">
        <v>14</v>
      </c>
      <c r="C10" s="10"/>
      <c r="D10" s="10"/>
      <c r="E10" s="10"/>
      <c r="F10" s="10"/>
      <c r="G10" s="10"/>
      <c r="J10" s="111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4.25">
      <c r="B11" s="9" t="s">
        <v>15</v>
      </c>
      <c r="C11" s="10"/>
      <c r="D11" s="10"/>
      <c r="E11" s="10"/>
      <c r="F11" s="10"/>
      <c r="G11" s="10"/>
      <c r="J11" s="11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2:38" ht="22.5" customHeight="1">
      <c r="B12" s="25" t="s">
        <v>2</v>
      </c>
      <c r="C12" s="11" t="e">
        <f>SUM(C4:C11)-#REF!</f>
        <v>#REF!</v>
      </c>
      <c r="D12" s="11" t="e">
        <f>SUM(D4:D11)-#REF!</f>
        <v>#REF!</v>
      </c>
      <c r="E12" s="11" t="e">
        <f>SUM(E4:E11)-#REF!</f>
        <v>#REF!</v>
      </c>
      <c r="F12" s="11" t="e">
        <f>SUM(F4:F11)-#REF!</f>
        <v>#REF!</v>
      </c>
      <c r="G12" s="11" t="e">
        <f>SUM(G4:G11)-#REF!</f>
        <v>#REF!</v>
      </c>
      <c r="J12" s="35">
        <f>SUM(J4:J11)</f>
        <v>19614.52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2:38" ht="14.25">
      <c r="B13" s="24" t="s">
        <v>3</v>
      </c>
      <c r="C13" s="7"/>
      <c r="D13" s="7"/>
      <c r="E13" s="7"/>
      <c r="F13" s="7"/>
      <c r="G13" s="7"/>
      <c r="J13" s="11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2:38" ht="26.25" customHeight="1">
      <c r="B14" s="28" t="s">
        <v>23</v>
      </c>
      <c r="C14" s="21"/>
      <c r="D14" s="21"/>
      <c r="E14" s="21"/>
      <c r="F14" s="21"/>
      <c r="G14" s="21"/>
      <c r="J14" s="111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2:38" s="33" customFormat="1" ht="14.25">
      <c r="B15" s="30" t="s">
        <v>24</v>
      </c>
      <c r="C15" s="31"/>
      <c r="D15" s="31"/>
      <c r="E15" s="31"/>
      <c r="F15" s="31"/>
      <c r="G15" s="31"/>
      <c r="H15" s="32"/>
      <c r="J15" s="117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2:38" ht="14.25">
      <c r="B16" s="29" t="s">
        <v>16</v>
      </c>
      <c r="C16" s="21"/>
      <c r="D16" s="21"/>
      <c r="E16" s="21"/>
      <c r="F16" s="21"/>
      <c r="G16" s="21"/>
      <c r="J16" s="11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ht="14.25">
      <c r="B17" s="9" t="s">
        <v>22</v>
      </c>
      <c r="C17" s="21"/>
      <c r="D17" s="21"/>
      <c r="E17" s="21"/>
      <c r="F17" s="21"/>
      <c r="G17" s="21"/>
      <c r="J17" s="11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ht="14.25">
      <c r="B18" s="9" t="s">
        <v>21</v>
      </c>
      <c r="C18" s="21"/>
      <c r="D18" s="21"/>
      <c r="E18" s="21"/>
      <c r="F18" s="21"/>
      <c r="G18" s="21"/>
      <c r="J18" s="111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ht="14.25">
      <c r="B19" s="29" t="s">
        <v>20</v>
      </c>
      <c r="C19" s="21"/>
      <c r="D19" s="21"/>
      <c r="E19" s="21"/>
      <c r="F19" s="21"/>
      <c r="G19" s="21"/>
      <c r="J19" s="11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ht="22.5" customHeight="1">
      <c r="B20" s="29" t="s">
        <v>26</v>
      </c>
      <c r="C20" s="12">
        <f>SUM(C14:C19)</f>
        <v>0</v>
      </c>
      <c r="D20" s="12" t="e">
        <f>SUM(D15:D19)-#REF!</f>
        <v>#REF!</v>
      </c>
      <c r="E20" s="12" t="e">
        <f>SUM(E15:E19)-#REF!</f>
        <v>#REF!</v>
      </c>
      <c r="F20" s="12" t="e">
        <f>SUM(F15:F19)-#REF!</f>
        <v>#REF!</v>
      </c>
      <c r="G20" s="12" t="e">
        <f>SUM(G15:G19)-#REF!</f>
        <v>#REF!</v>
      </c>
      <c r="J20" s="111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ht="14.25">
      <c r="B21" s="36" t="s">
        <v>4</v>
      </c>
      <c r="C21" s="21"/>
      <c r="D21" s="21"/>
      <c r="E21" s="21"/>
      <c r="F21" s="21"/>
      <c r="G21" s="21"/>
      <c r="J21" s="11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ht="14.25">
      <c r="B22" s="6" t="s">
        <v>5</v>
      </c>
      <c r="C22" s="21"/>
      <c r="D22" s="21"/>
      <c r="E22" s="21"/>
      <c r="F22" s="21"/>
      <c r="G22" s="21"/>
      <c r="J22" s="111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ht="14.25">
      <c r="B23" s="9" t="s">
        <v>18</v>
      </c>
      <c r="C23" s="21"/>
      <c r="D23" s="21"/>
      <c r="E23" s="21"/>
      <c r="F23" s="21"/>
      <c r="G23" s="21"/>
      <c r="J23" s="11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ht="14.25">
      <c r="B24" s="9" t="s">
        <v>17</v>
      </c>
      <c r="C24" s="21"/>
      <c r="D24" s="21"/>
      <c r="E24" s="21"/>
      <c r="F24" s="21"/>
      <c r="G24" s="21"/>
      <c r="J24" s="11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ht="14.25">
      <c r="B25" s="9" t="s">
        <v>19</v>
      </c>
      <c r="C25" s="22"/>
      <c r="D25" s="22"/>
      <c r="E25" s="22"/>
      <c r="F25" s="10"/>
      <c r="G25" s="10"/>
      <c r="J25" s="11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10" ht="14.25">
      <c r="B26" s="9" t="s">
        <v>25</v>
      </c>
      <c r="C26" s="22"/>
      <c r="D26" s="22"/>
      <c r="E26" s="22"/>
      <c r="F26" s="23"/>
      <c r="G26" s="23"/>
      <c r="J26" s="118"/>
    </row>
    <row r="27" spans="2:10" ht="22.5" customHeight="1">
      <c r="B27" s="26"/>
      <c r="C27" s="15" t="e">
        <f>+#REF!+C20</f>
        <v>#REF!</v>
      </c>
      <c r="D27" s="15" t="e">
        <f>+#REF!+D20</f>
        <v>#REF!</v>
      </c>
      <c r="E27" s="15" t="e">
        <f>+#REF!+E20</f>
        <v>#REF!</v>
      </c>
      <c r="F27" s="15" t="e">
        <f>+#REF!+F20</f>
        <v>#REF!</v>
      </c>
      <c r="G27" s="15" t="e">
        <f>+#REF!+G20</f>
        <v>#REF!</v>
      </c>
      <c r="J27" s="118"/>
    </row>
    <row r="28" spans="2:10" ht="36.75" customHeight="1">
      <c r="B28" s="13" t="s">
        <v>6</v>
      </c>
      <c r="C28" s="17" t="e">
        <f>+C27+C12</f>
        <v>#REF!</v>
      </c>
      <c r="D28" s="17" t="e">
        <f>+D27+D12</f>
        <v>#REF!</v>
      </c>
      <c r="E28" s="17" t="e">
        <f>+E27+E12</f>
        <v>#REF!</v>
      </c>
      <c r="F28" s="17" t="e">
        <f>+F27+F12</f>
        <v>#REF!</v>
      </c>
      <c r="G28" s="17" t="e">
        <f>+G27+G12</f>
        <v>#REF!</v>
      </c>
      <c r="J28" s="118"/>
    </row>
    <row r="29" spans="2:10" ht="15" thickBot="1">
      <c r="B29" s="14" t="s">
        <v>7</v>
      </c>
      <c r="J29" s="35">
        <f>SUM(J21:J28)</f>
        <v>0</v>
      </c>
    </row>
    <row r="30" spans="2:10" ht="15" thickBot="1">
      <c r="B30" s="16" t="s">
        <v>8</v>
      </c>
      <c r="C30" s="19" t="e">
        <f>+C28-#REF!</f>
        <v>#REF!</v>
      </c>
      <c r="D30" s="19" t="e">
        <f>+D28-#REF!</f>
        <v>#REF!</v>
      </c>
      <c r="E30" s="19" t="e">
        <f>+E28-#REF!</f>
        <v>#REF!</v>
      </c>
      <c r="F30" s="19" t="e">
        <f>+F28-#REF!</f>
        <v>#REF!</v>
      </c>
      <c r="G30" s="19" t="e">
        <f>+G28-#REF!</f>
        <v>#REF!</v>
      </c>
      <c r="J30" s="120">
        <f>J12+J29</f>
        <v>19614.52</v>
      </c>
    </row>
    <row r="31" spans="2:10" ht="16.5" customHeight="1" thickBot="1">
      <c r="B31" s="18" t="s">
        <v>34</v>
      </c>
      <c r="C31" s="19" t="e">
        <f>C30+#REF!</f>
        <v>#REF!</v>
      </c>
      <c r="D31" s="19" t="e">
        <f>D30+#REF!</f>
        <v>#REF!</v>
      </c>
      <c r="E31" s="19" t="e">
        <f>E30+#REF!</f>
        <v>#REF!</v>
      </c>
      <c r="F31" s="19" t="e">
        <f>F30+#REF!</f>
        <v>#REF!</v>
      </c>
      <c r="G31" s="19" t="e">
        <f>G30+#REF!</f>
        <v>#REF!</v>
      </c>
      <c r="J31" s="119">
        <f>J30-J5-J6</f>
        <v>18629.38</v>
      </c>
    </row>
    <row r="32" spans="2:12" ht="14.25">
      <c r="B32" s="38" t="s">
        <v>29</v>
      </c>
      <c r="C32" s="40"/>
      <c r="D32" s="40"/>
      <c r="E32" s="40"/>
      <c r="F32" s="40"/>
      <c r="G32" s="40"/>
      <c r="H32" s="41"/>
      <c r="I32" s="42"/>
      <c r="J32" s="121">
        <f>'[1]All. B- riparto Fondo PO'!F14</f>
        <v>16285.692350803374</v>
      </c>
      <c r="K32" s="45"/>
      <c r="L32" s="46"/>
    </row>
    <row r="33" spans="2:12" ht="14.25">
      <c r="B33" s="39" t="s">
        <v>27</v>
      </c>
      <c r="J33" s="122">
        <f>J31+J32</f>
        <v>34915.07235080338</v>
      </c>
      <c r="K33" s="37"/>
      <c r="L33" s="37"/>
    </row>
    <row r="34" spans="2:12" ht="14.25">
      <c r="B34" s="127" t="s">
        <v>44</v>
      </c>
      <c r="C34" s="40"/>
      <c r="D34" s="40"/>
      <c r="E34" s="40"/>
      <c r="F34" s="40"/>
      <c r="G34" s="40"/>
      <c r="H34" s="41"/>
      <c r="I34" s="42"/>
      <c r="J34" s="128">
        <f>J30+J32</f>
        <v>35900.21235080338</v>
      </c>
      <c r="K34" s="37"/>
      <c r="L34" s="37"/>
    </row>
    <row r="35" spans="10:12" ht="14.25">
      <c r="J35" s="123"/>
      <c r="K35" s="43"/>
      <c r="L35" s="43"/>
    </row>
    <row r="36" spans="2:12" ht="14.25">
      <c r="B36" s="39" t="s">
        <v>30</v>
      </c>
      <c r="J36" s="124">
        <f>J4</f>
        <v>18629.38</v>
      </c>
      <c r="K36" s="37"/>
      <c r="L36" s="37"/>
    </row>
    <row r="37" spans="2:12" ht="14.25">
      <c r="B37" s="38" t="s">
        <v>28</v>
      </c>
      <c r="J37" s="48">
        <v>16285.69</v>
      </c>
      <c r="K37" s="126" t="s">
        <v>60</v>
      </c>
      <c r="L37" s="37"/>
    </row>
    <row r="38" spans="2:12" ht="14.25">
      <c r="B38" s="44" t="s">
        <v>32</v>
      </c>
      <c r="J38" s="125">
        <f>SUM(J36:J37)</f>
        <v>34915.07</v>
      </c>
      <c r="K38" s="37"/>
      <c r="L38" s="37"/>
    </row>
    <row r="39" spans="2:30" ht="14.25">
      <c r="B39" s="44" t="s">
        <v>31</v>
      </c>
      <c r="H39" s="43"/>
      <c r="I39" s="37"/>
      <c r="J39" s="124">
        <f>J33-J38</f>
        <v>0.0023508033773396164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ht="14.25">
      <c r="J40" s="49"/>
    </row>
  </sheetData>
  <sheetProtection selectLockedCells="1" selectUnlockedCells="1"/>
  <mergeCells count="1">
    <mergeCell ref="B1:G1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B10">
      <selection activeCell="C10" sqref="C10:C15"/>
    </sheetView>
  </sheetViews>
  <sheetFormatPr defaultColWidth="8.57421875" defaultRowHeight="15"/>
  <cols>
    <col min="1" max="1" width="17.8515625" style="0" customWidth="1"/>
    <col min="2" max="2" width="103.8515625" style="0" customWidth="1"/>
    <col min="3" max="3" width="17.7109375" style="0" customWidth="1"/>
    <col min="4" max="4" width="17.8515625" style="0" customWidth="1"/>
    <col min="5" max="5" width="17.57421875" style="0" customWidth="1"/>
  </cols>
  <sheetData>
    <row r="1" spans="1:4" ht="18" customHeight="1">
      <c r="A1" s="50" t="s">
        <v>35</v>
      </c>
      <c r="B1" s="50"/>
      <c r="C1" s="50"/>
      <c r="D1" s="20"/>
    </row>
    <row r="2" spans="1:5" ht="14.25">
      <c r="A2" s="107" t="s">
        <v>0</v>
      </c>
      <c r="B2" s="107"/>
      <c r="C2" s="51">
        <v>2020</v>
      </c>
      <c r="D2" s="52"/>
      <c r="E2" s="53"/>
    </row>
    <row r="3" spans="1:4" ht="15" thickBot="1">
      <c r="A3" s="1"/>
      <c r="B3" s="54"/>
      <c r="C3" s="55"/>
      <c r="D3" s="56"/>
    </row>
    <row r="4" spans="1:5" ht="12.75" customHeight="1" thickBot="1" thickTop="1">
      <c r="A4" s="108" t="s">
        <v>36</v>
      </c>
      <c r="B4" s="57" t="s">
        <v>46</v>
      </c>
      <c r="C4" s="58">
        <v>4670.43</v>
      </c>
      <c r="D4" s="59"/>
      <c r="E4" s="60"/>
    </row>
    <row r="5" spans="1:5" ht="16.5" customHeight="1" thickBot="1" thickTop="1">
      <c r="A5" s="108"/>
      <c r="B5" s="61" t="s">
        <v>47</v>
      </c>
      <c r="C5" s="62">
        <v>885.18</v>
      </c>
      <c r="D5" s="63"/>
      <c r="E5" s="64"/>
    </row>
    <row r="6" spans="1:5" ht="16.5" customHeight="1" thickBot="1" thickTop="1">
      <c r="A6" s="108"/>
      <c r="B6" s="65" t="s">
        <v>48</v>
      </c>
      <c r="C6" s="58">
        <v>1570.92</v>
      </c>
      <c r="D6" s="59"/>
      <c r="E6" s="60"/>
    </row>
    <row r="7" spans="1:5" ht="16.5" customHeight="1" thickBot="1" thickTop="1">
      <c r="A7" s="108"/>
      <c r="B7" s="65" t="s">
        <v>49</v>
      </c>
      <c r="C7" s="66"/>
      <c r="D7" s="63"/>
      <c r="E7" s="64"/>
    </row>
    <row r="8" spans="1:5" ht="16.5" customHeight="1" thickBot="1" thickTop="1">
      <c r="A8" s="108"/>
      <c r="B8" s="65" t="s">
        <v>50</v>
      </c>
      <c r="C8" s="66"/>
      <c r="D8" s="63"/>
      <c r="E8" s="64"/>
    </row>
    <row r="9" spans="1:5" ht="16.5" customHeight="1" thickBot="1" thickTop="1">
      <c r="A9" s="108"/>
      <c r="B9" s="67" t="s">
        <v>37</v>
      </c>
      <c r="C9" s="68">
        <v>7126.53</v>
      </c>
      <c r="D9" s="69"/>
      <c r="E9" s="70"/>
    </row>
    <row r="10" spans="1:5" ht="12.75" customHeight="1" thickBot="1" thickTop="1">
      <c r="A10" s="109" t="s">
        <v>38</v>
      </c>
      <c r="B10" s="71" t="s">
        <v>51</v>
      </c>
      <c r="C10" s="72">
        <v>5000</v>
      </c>
      <c r="D10" s="73"/>
      <c r="E10" s="74"/>
    </row>
    <row r="11" spans="1:5" ht="38.25" customHeight="1" thickBot="1" thickTop="1">
      <c r="A11" s="109"/>
      <c r="B11" s="75" t="s">
        <v>52</v>
      </c>
      <c r="C11" s="76">
        <v>5475.99</v>
      </c>
      <c r="D11" s="77"/>
      <c r="E11" s="78"/>
    </row>
    <row r="12" spans="1:5" ht="15" thickBot="1" thickTop="1">
      <c r="A12" s="109"/>
      <c r="B12" s="79" t="s">
        <v>53</v>
      </c>
      <c r="C12" s="80">
        <v>1662</v>
      </c>
      <c r="D12" s="81"/>
      <c r="E12" s="78"/>
    </row>
    <row r="13" spans="1:5" ht="15" thickBot="1" thickTop="1">
      <c r="A13" s="109"/>
      <c r="B13" s="82" t="s">
        <v>54</v>
      </c>
      <c r="C13" s="83"/>
      <c r="D13" s="84"/>
      <c r="E13" s="74"/>
    </row>
    <row r="14" spans="1:5" ht="15" thickBot="1" thickTop="1">
      <c r="A14" s="109"/>
      <c r="B14" s="82" t="s">
        <v>55</v>
      </c>
      <c r="C14" s="80">
        <v>350</v>
      </c>
      <c r="D14" s="85"/>
      <c r="E14" s="86"/>
    </row>
    <row r="15" spans="1:5" ht="15" thickBot="1" thickTop="1">
      <c r="A15" s="109"/>
      <c r="B15" s="79" t="s">
        <v>56</v>
      </c>
      <c r="C15" s="83"/>
      <c r="D15" s="85"/>
      <c r="E15" s="74"/>
    </row>
    <row r="16" spans="1:5" ht="15" thickBot="1" thickTop="1">
      <c r="A16" s="109"/>
      <c r="B16" s="87" t="s">
        <v>57</v>
      </c>
      <c r="C16" s="83"/>
      <c r="D16" s="85"/>
      <c r="E16" s="74"/>
    </row>
    <row r="17" spans="1:5" ht="31.5" customHeight="1" thickBot="1" thickTop="1">
      <c r="A17" s="109"/>
      <c r="B17" s="88" t="s">
        <v>39</v>
      </c>
      <c r="C17" s="89">
        <v>12487.99</v>
      </c>
      <c r="D17" s="90"/>
      <c r="E17" s="91"/>
    </row>
    <row r="18" spans="1:5" ht="23.25" thickTop="1">
      <c r="A18" s="1"/>
      <c r="B18" s="92" t="s">
        <v>58</v>
      </c>
      <c r="C18" s="93"/>
      <c r="D18" s="94"/>
      <c r="E18" s="95"/>
    </row>
    <row r="19" spans="1:5" ht="14.25">
      <c r="A19" s="1"/>
      <c r="B19" s="96" t="s">
        <v>59</v>
      </c>
      <c r="C19" s="93"/>
      <c r="D19" s="94"/>
      <c r="E19" s="95"/>
    </row>
    <row r="20" spans="1:5" ht="15" thickBot="1">
      <c r="A20" s="1"/>
      <c r="B20" s="129" t="s">
        <v>40</v>
      </c>
      <c r="C20" s="130">
        <f>C9+C17</f>
        <v>19614.52</v>
      </c>
      <c r="D20" s="97"/>
      <c r="E20" s="98"/>
    </row>
    <row r="21" spans="3:5" ht="15" thickBot="1" thickTop="1">
      <c r="C21" s="99"/>
      <c r="D21" s="47"/>
      <c r="E21" s="43"/>
    </row>
    <row r="22" spans="2:5" ht="15" thickBot="1" thickTop="1">
      <c r="B22" s="100" t="s">
        <v>41</v>
      </c>
      <c r="C22" s="132">
        <v>16285.69</v>
      </c>
      <c r="D22" s="101"/>
      <c r="E22" s="102"/>
    </row>
    <row r="23" spans="3:5" ht="15" thickBot="1" thickTop="1">
      <c r="C23" s="99"/>
      <c r="D23" s="47"/>
      <c r="E23" s="43"/>
    </row>
    <row r="24" spans="2:5" ht="15" thickBot="1" thickTop="1">
      <c r="B24" s="103" t="s">
        <v>42</v>
      </c>
      <c r="C24" s="104">
        <f>SUM(C20:C23)</f>
        <v>35900.21</v>
      </c>
      <c r="D24" s="105"/>
      <c r="E24" s="106"/>
    </row>
    <row r="25" ht="15" thickTop="1"/>
    <row r="26" spans="1:2" ht="14.25">
      <c r="A26" s="110" t="s">
        <v>43</v>
      </c>
      <c r="B26" s="1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gianluca.bertagna</dc:creator>
  <cp:keywords/>
  <dc:description/>
  <cp:lastModifiedBy>Roberta</cp:lastModifiedBy>
  <cp:lastPrinted>2019-12-05T09:04:16Z</cp:lastPrinted>
  <dcterms:created xsi:type="dcterms:W3CDTF">2015-11-23T13:55:06Z</dcterms:created>
  <dcterms:modified xsi:type="dcterms:W3CDTF">2021-02-10T12:46:11Z</dcterms:modified>
  <cp:category/>
  <cp:version/>
  <cp:contentType/>
  <cp:contentStatus/>
</cp:coreProperties>
</file>